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D23" i="1"/>
  <c r="C23"/>
  <c r="G23" s="1"/>
  <c r="D22"/>
  <c r="C22" s="1"/>
  <c r="G22" s="1"/>
  <c r="D21"/>
  <c r="C21"/>
  <c r="G21" s="1"/>
  <c r="D20"/>
  <c r="C20" s="1"/>
  <c r="G20" s="1"/>
  <c r="D19"/>
  <c r="C19"/>
  <c r="G19" s="1"/>
  <c r="D18"/>
  <c r="C18" s="1"/>
  <c r="G17"/>
  <c r="F16"/>
  <c r="F24" s="1"/>
  <c r="E16"/>
  <c r="D16"/>
  <c r="D15"/>
  <c r="C15"/>
  <c r="G15" s="1"/>
  <c r="D14"/>
  <c r="C14" s="1"/>
  <c r="G14" s="1"/>
  <c r="G13"/>
  <c r="D13"/>
  <c r="C13"/>
  <c r="D12"/>
  <c r="C12" s="1"/>
  <c r="F11"/>
  <c r="E11"/>
  <c r="D10"/>
  <c r="C10" s="1"/>
  <c r="G10" s="1"/>
  <c r="D9"/>
  <c r="C9"/>
  <c r="G9" s="1"/>
  <c r="D8"/>
  <c r="C8" s="1"/>
  <c r="G8" s="1"/>
  <c r="G7"/>
  <c r="D7"/>
  <c r="C7"/>
  <c r="D6"/>
  <c r="C6" s="1"/>
  <c r="F5"/>
  <c r="E5"/>
  <c r="E24" s="1"/>
  <c r="G6" l="1"/>
  <c r="G5" s="1"/>
  <c r="C5"/>
  <c r="C24" s="1"/>
  <c r="E26"/>
  <c r="E27"/>
  <c r="E25"/>
  <c r="G12"/>
  <c r="G11" s="1"/>
  <c r="C11"/>
  <c r="G18"/>
  <c r="G16" s="1"/>
  <c r="C16"/>
  <c r="F25"/>
  <c r="F27" s="1"/>
  <c r="F26"/>
  <c r="D5"/>
  <c r="D24" s="1"/>
  <c r="D11"/>
  <c r="D25" l="1"/>
  <c r="D27" s="1"/>
  <c r="D26"/>
  <c r="G24"/>
  <c r="C25"/>
  <c r="G25" s="1"/>
  <c r="C26"/>
  <c r="G26" s="1"/>
  <c r="C27" l="1"/>
  <c r="G27" s="1"/>
</calcChain>
</file>

<file path=xl/sharedStrings.xml><?xml version="1.0" encoding="utf-8"?>
<sst xmlns="http://schemas.openxmlformats.org/spreadsheetml/2006/main" count="39" uniqueCount="39">
  <si>
    <t xml:space="preserve">                           Финансовый отчет  по содержанию и ремонту</t>
  </si>
  <si>
    <t xml:space="preserve">          мест общего пользования многоквартирного  жилого дома по адресу:</t>
  </si>
  <si>
    <t>п. Батецкий, ул. Первомайская, д. 39</t>
  </si>
  <si>
    <t>2014 год</t>
  </si>
  <si>
    <t>№ п/п</t>
  </si>
  <si>
    <t>Виды расходов, работ (услуг)</t>
  </si>
  <si>
    <t>стоимость в год, руб.</t>
  </si>
  <si>
    <t>стоимость в мес., руб.</t>
  </si>
  <si>
    <t>на 1 кв. м. в месяц</t>
  </si>
  <si>
    <t>результат выполнения</t>
  </si>
  <si>
    <t xml:space="preserve">отклонения </t>
  </si>
  <si>
    <t>Содержание, в т.ч.</t>
  </si>
  <si>
    <t xml:space="preserve"> сварщик</t>
  </si>
  <si>
    <t xml:space="preserve"> электрик</t>
  </si>
  <si>
    <t xml:space="preserve"> сантехник</t>
  </si>
  <si>
    <t>подсобный рабочий</t>
  </si>
  <si>
    <t>аварийная служба</t>
  </si>
  <si>
    <t>текущий ремонт, содержание в т. ч.</t>
  </si>
  <si>
    <t>проверка дымоходов, вентканалов</t>
  </si>
  <si>
    <t>дератизация</t>
  </si>
  <si>
    <t>материалы</t>
  </si>
  <si>
    <t>подготовка к зиме</t>
  </si>
  <si>
    <t>обязательные платежи, в т.ч.</t>
  </si>
  <si>
    <t>техническое обслуживание ВДГО</t>
  </si>
  <si>
    <t>транспорт</t>
  </si>
  <si>
    <t>охрана туда</t>
  </si>
  <si>
    <t>аттестация рабочих мест</t>
  </si>
  <si>
    <t>ауп</t>
  </si>
  <si>
    <t>услуги банка, почты</t>
  </si>
  <si>
    <t>сбор, вывоз и захоронение ТБО</t>
  </si>
  <si>
    <t>Итого затрат</t>
  </si>
  <si>
    <t>рентабельность</t>
  </si>
  <si>
    <t>УСН</t>
  </si>
  <si>
    <t>Всего затрат</t>
  </si>
  <si>
    <t>начислено за 2014 год</t>
  </si>
  <si>
    <t>оплачено за 2014 год</t>
  </si>
  <si>
    <t>задолженность</t>
  </si>
  <si>
    <t>Директор                                               Савченко А. И.</t>
  </si>
  <si>
    <t>Гл. Бухгалтер                                            Л. Г. Леонтьева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</si>
</sst>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/>
    <xf numFmtId="0" fontId="2" fillId="0" borderId="1" xfId="0" applyFont="1" applyBorder="1"/>
    <xf numFmtId="2" fontId="2" fillId="0" borderId="1" xfId="0" applyNumberFormat="1" applyFont="1" applyBorder="1"/>
    <xf numFmtId="0" fontId="1" fillId="0" borderId="1" xfId="0" quotePrefix="1" applyFont="1" applyBorder="1"/>
    <xf numFmtId="2" fontId="1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0" fontId="4" fillId="0" borderId="1" xfId="0" applyFont="1" applyBorder="1"/>
    <xf numFmtId="2" fontId="4" fillId="0" borderId="0" xfId="0" applyNumberFormat="1" applyFont="1" applyBorder="1"/>
    <xf numFmtId="0" fontId="2" fillId="0" borderId="0" xfId="0" applyFont="1" applyBorder="1"/>
    <xf numFmtId="0" fontId="2" fillId="0" borderId="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>
      <selection activeCell="B35" sqref="B35"/>
    </sheetView>
  </sheetViews>
  <sheetFormatPr defaultRowHeight="15"/>
  <cols>
    <col min="2" max="2" width="48.140625" customWidth="1"/>
    <col min="3" max="3" width="16.140625" customWidth="1"/>
    <col min="4" max="4" width="11.85546875" customWidth="1"/>
    <col min="6" max="6" width="16" customWidth="1"/>
    <col min="7" max="7" width="14.7109375" customWidth="1"/>
  </cols>
  <sheetData>
    <row r="1" spans="1:8" ht="15.75">
      <c r="A1" s="1" t="s">
        <v>0</v>
      </c>
      <c r="B1" s="1"/>
      <c r="C1" s="1"/>
      <c r="D1" s="1"/>
      <c r="E1" s="1"/>
      <c r="F1" s="2"/>
      <c r="G1" s="2"/>
      <c r="H1" s="2"/>
    </row>
    <row r="2" spans="1:8" ht="15.75">
      <c r="A2" s="3" t="s">
        <v>1</v>
      </c>
      <c r="B2" s="4"/>
      <c r="C2" s="4"/>
      <c r="D2" s="4"/>
      <c r="E2" s="4"/>
      <c r="F2" s="4"/>
      <c r="G2" s="4"/>
      <c r="H2" s="4"/>
    </row>
    <row r="3" spans="1:8" ht="18">
      <c r="A3" s="5" t="s">
        <v>2</v>
      </c>
      <c r="B3" s="5"/>
      <c r="C3" s="6">
        <v>946.2</v>
      </c>
      <c r="D3" s="6"/>
      <c r="E3" s="7" t="s">
        <v>3</v>
      </c>
    </row>
    <row r="4" spans="1:8" ht="60">
      <c r="A4" s="8" t="s">
        <v>4</v>
      </c>
      <c r="B4" s="9" t="s">
        <v>5</v>
      </c>
      <c r="C4" s="8" t="s">
        <v>6</v>
      </c>
      <c r="D4" s="8" t="s">
        <v>7</v>
      </c>
      <c r="E4" s="8" t="s">
        <v>8</v>
      </c>
      <c r="F4" s="10" t="s">
        <v>9</v>
      </c>
      <c r="G4" s="10" t="s">
        <v>10</v>
      </c>
    </row>
    <row r="5" spans="1:8" ht="15.75">
      <c r="A5" s="11">
        <v>1</v>
      </c>
      <c r="B5" s="12" t="s">
        <v>11</v>
      </c>
      <c r="C5" s="13">
        <f>SUM(C6:C10)</f>
        <v>33381.936000000002</v>
      </c>
      <c r="D5" s="13">
        <f>SUM(D6:D10)</f>
        <v>35.28</v>
      </c>
      <c r="E5" s="13">
        <f>SUM(E6:E10)</f>
        <v>2.94</v>
      </c>
      <c r="F5" s="13">
        <f>SUM(F6:F10)</f>
        <v>33675.259999999995</v>
      </c>
      <c r="G5" s="13">
        <f>SUM(G6:G10)</f>
        <v>-293.3239999999987</v>
      </c>
    </row>
    <row r="6" spans="1:8" ht="15.75">
      <c r="A6" s="11"/>
      <c r="B6" s="14" t="s">
        <v>12</v>
      </c>
      <c r="C6" s="15">
        <f>SUM(D6*946.2)</f>
        <v>8856.4320000000007</v>
      </c>
      <c r="D6" s="15">
        <f>SUM(E6*12)</f>
        <v>9.36</v>
      </c>
      <c r="E6" s="15">
        <v>0.78</v>
      </c>
      <c r="F6" s="16">
        <v>9982.41</v>
      </c>
      <c r="G6" s="17">
        <f>SUM(C6-F6)</f>
        <v>-1125.9779999999992</v>
      </c>
    </row>
    <row r="7" spans="1:8" ht="15.75">
      <c r="A7" s="11"/>
      <c r="B7" s="14" t="s">
        <v>13</v>
      </c>
      <c r="C7" s="15">
        <f>SUM(D7*946.2)</f>
        <v>4882.3920000000007</v>
      </c>
      <c r="D7" s="15">
        <f>SUM(E7*12)</f>
        <v>5.16</v>
      </c>
      <c r="E7" s="15">
        <v>0.43</v>
      </c>
      <c r="F7" s="16">
        <v>5346.03</v>
      </c>
      <c r="G7" s="17">
        <f>SUM(C7-F7)</f>
        <v>-463.63799999999901</v>
      </c>
    </row>
    <row r="8" spans="1:8" ht="15.75">
      <c r="A8" s="11"/>
      <c r="B8" s="14" t="s">
        <v>14</v>
      </c>
      <c r="C8" s="15">
        <f>SUM(D8*946.2)</f>
        <v>12035.664000000001</v>
      </c>
      <c r="D8" s="15">
        <f>SUM(E8*12)</f>
        <v>12.72</v>
      </c>
      <c r="E8" s="15">
        <v>1.06</v>
      </c>
      <c r="F8" s="16">
        <v>12253.29</v>
      </c>
      <c r="G8" s="17">
        <f>SUM(C8-F8)</f>
        <v>-217.6260000000002</v>
      </c>
    </row>
    <row r="9" spans="1:8" ht="15.75">
      <c r="A9" s="11"/>
      <c r="B9" s="11" t="s">
        <v>15</v>
      </c>
      <c r="C9" s="15">
        <f>SUM(D9*946.2)</f>
        <v>3974.0399999999995</v>
      </c>
      <c r="D9" s="15">
        <f>SUM(E9*12)</f>
        <v>4.1999999999999993</v>
      </c>
      <c r="E9" s="15">
        <v>0.35</v>
      </c>
      <c r="F9" s="16">
        <v>2460.12</v>
      </c>
      <c r="G9" s="17">
        <f>SUM(C9-F9)</f>
        <v>1513.9199999999996</v>
      </c>
    </row>
    <row r="10" spans="1:8" ht="15.75">
      <c r="A10" s="11"/>
      <c r="B10" s="11" t="s">
        <v>16</v>
      </c>
      <c r="C10" s="15">
        <f>SUM(D10*946.2)</f>
        <v>3633.4079999999999</v>
      </c>
      <c r="D10" s="15">
        <f>SUM(E10*12)</f>
        <v>3.84</v>
      </c>
      <c r="E10" s="15">
        <v>0.32</v>
      </c>
      <c r="F10" s="16">
        <v>3633.41</v>
      </c>
      <c r="G10" s="17">
        <f>SUM(C10-F10)</f>
        <v>-1.9999999999527063E-3</v>
      </c>
    </row>
    <row r="11" spans="1:8" ht="15.75">
      <c r="A11" s="11">
        <v>2</v>
      </c>
      <c r="B11" s="12" t="s">
        <v>17</v>
      </c>
      <c r="C11" s="13">
        <f>SUM(C12:C15)</f>
        <v>13398.191999999999</v>
      </c>
      <c r="D11" s="13">
        <f>SUM(D12:D15)</f>
        <v>14.16</v>
      </c>
      <c r="E11" s="13">
        <f>SUM(E12:E15)</f>
        <v>1.18</v>
      </c>
      <c r="F11" s="13">
        <f>SUM(F12:F15)</f>
        <v>40307.1</v>
      </c>
      <c r="G11" s="13">
        <f>SUM(G12:G15)</f>
        <v>-26908.907999999999</v>
      </c>
    </row>
    <row r="12" spans="1:8" ht="15.75">
      <c r="A12" s="11"/>
      <c r="B12" s="18" t="s">
        <v>18</v>
      </c>
      <c r="C12" s="15">
        <f>D12*946.2</f>
        <v>1362.528</v>
      </c>
      <c r="D12" s="15">
        <f>E12*12</f>
        <v>1.44</v>
      </c>
      <c r="E12" s="15">
        <v>0.12</v>
      </c>
      <c r="F12" s="16"/>
      <c r="G12" s="17">
        <f>SUM(C12-F12)</f>
        <v>1362.528</v>
      </c>
    </row>
    <row r="13" spans="1:8" ht="15.75">
      <c r="A13" s="11"/>
      <c r="B13" s="18" t="s">
        <v>19</v>
      </c>
      <c r="C13" s="15">
        <f>D13*946.2</f>
        <v>454.17599999999999</v>
      </c>
      <c r="D13" s="15">
        <f>E13*12</f>
        <v>0.48</v>
      </c>
      <c r="E13" s="15">
        <v>0.04</v>
      </c>
      <c r="F13" s="16"/>
      <c r="G13" s="17">
        <f>SUM(C13-F13)</f>
        <v>454.17599999999999</v>
      </c>
    </row>
    <row r="14" spans="1:8" ht="15.75">
      <c r="A14" s="11"/>
      <c r="B14" s="11" t="s">
        <v>20</v>
      </c>
      <c r="C14" s="15">
        <f>D14*946.2</f>
        <v>4995.9360000000006</v>
      </c>
      <c r="D14" s="15">
        <f>E14*12</f>
        <v>5.28</v>
      </c>
      <c r="E14" s="15">
        <v>0.44</v>
      </c>
      <c r="F14" s="16">
        <v>3152.1</v>
      </c>
      <c r="G14" s="17">
        <f>SUM(C14-F14)</f>
        <v>1843.8360000000007</v>
      </c>
    </row>
    <row r="15" spans="1:8" ht="15.75">
      <c r="A15" s="11"/>
      <c r="B15" s="11" t="s">
        <v>21</v>
      </c>
      <c r="C15" s="15">
        <f>D15*946.2</f>
        <v>6585.5519999999997</v>
      </c>
      <c r="D15" s="15">
        <f>E15*12</f>
        <v>6.9599999999999991</v>
      </c>
      <c r="E15" s="15">
        <v>0.57999999999999996</v>
      </c>
      <c r="F15" s="16">
        <v>37155</v>
      </c>
      <c r="G15" s="17">
        <f>SUM(C15-F15)</f>
        <v>-30569.448</v>
      </c>
    </row>
    <row r="16" spans="1:8" ht="15.75">
      <c r="A16" s="11">
        <v>3</v>
      </c>
      <c r="B16" s="12" t="s">
        <v>22</v>
      </c>
      <c r="C16" s="13">
        <f>SUM(C17:C23)</f>
        <v>106931.196</v>
      </c>
      <c r="D16" s="13">
        <f>SUM(D17:D23)</f>
        <v>115.2</v>
      </c>
      <c r="E16" s="13">
        <f>SUM(E17:E23)</f>
        <v>9.6</v>
      </c>
      <c r="F16" s="13">
        <f>SUM(F17:F23)</f>
        <v>105029.32999999999</v>
      </c>
      <c r="G16" s="13">
        <f>SUM(G17:G23)</f>
        <v>1901.8660000000109</v>
      </c>
    </row>
    <row r="17" spans="1:8" ht="15.75">
      <c r="A17" s="11"/>
      <c r="B17" s="11" t="s">
        <v>23</v>
      </c>
      <c r="C17" s="15">
        <v>6558.3</v>
      </c>
      <c r="D17" s="15">
        <v>9.1199999999999992</v>
      </c>
      <c r="E17" s="15">
        <v>0.76</v>
      </c>
      <c r="F17" s="16">
        <v>6558.3</v>
      </c>
      <c r="G17" s="17">
        <f>SUM(C17-F17)</f>
        <v>0</v>
      </c>
    </row>
    <row r="18" spans="1:8" ht="15.75">
      <c r="A18" s="11"/>
      <c r="B18" s="11" t="s">
        <v>24</v>
      </c>
      <c r="C18" s="15">
        <f t="shared" ref="C18:C23" si="0">D18*946.2</f>
        <v>7834.5360000000001</v>
      </c>
      <c r="D18" s="15">
        <f t="shared" ref="D18:D23" si="1">E18*12</f>
        <v>8.2799999999999994</v>
      </c>
      <c r="E18" s="15">
        <v>0.69</v>
      </c>
      <c r="F18" s="16">
        <v>3254.93</v>
      </c>
      <c r="G18" s="17">
        <f t="shared" ref="G18:G27" si="2">SUM(C18-F18)</f>
        <v>4579.6059999999998</v>
      </c>
    </row>
    <row r="19" spans="1:8" ht="15.75">
      <c r="A19" s="11"/>
      <c r="B19" s="11" t="s">
        <v>25</v>
      </c>
      <c r="C19" s="15">
        <f t="shared" si="0"/>
        <v>794.80800000000011</v>
      </c>
      <c r="D19" s="15">
        <f t="shared" si="1"/>
        <v>0.84000000000000008</v>
      </c>
      <c r="E19" s="15">
        <v>7.0000000000000007E-2</v>
      </c>
      <c r="F19" s="16">
        <v>246.01</v>
      </c>
      <c r="G19" s="17">
        <f t="shared" si="2"/>
        <v>548.79800000000012</v>
      </c>
    </row>
    <row r="20" spans="1:8" ht="15.75">
      <c r="A20" s="11"/>
      <c r="B20" s="11" t="s">
        <v>26</v>
      </c>
      <c r="C20" s="15">
        <f t="shared" si="0"/>
        <v>794.80800000000011</v>
      </c>
      <c r="D20" s="15">
        <f t="shared" si="1"/>
        <v>0.84000000000000008</v>
      </c>
      <c r="E20" s="15">
        <v>7.0000000000000007E-2</v>
      </c>
      <c r="F20" s="16"/>
      <c r="G20" s="17">
        <f t="shared" si="2"/>
        <v>794.80800000000011</v>
      </c>
    </row>
    <row r="21" spans="1:8" ht="15.75">
      <c r="A21" s="11"/>
      <c r="B21" s="11" t="s">
        <v>27</v>
      </c>
      <c r="C21" s="15">
        <f t="shared" si="0"/>
        <v>55409.472000000002</v>
      </c>
      <c r="D21" s="15">
        <f t="shared" si="1"/>
        <v>58.56</v>
      </c>
      <c r="E21" s="15">
        <v>4.88</v>
      </c>
      <c r="F21" s="16">
        <v>57264.02</v>
      </c>
      <c r="G21" s="17">
        <f t="shared" si="2"/>
        <v>-1854.5479999999952</v>
      </c>
    </row>
    <row r="22" spans="1:8" ht="15.75">
      <c r="A22" s="11"/>
      <c r="B22" s="11" t="s">
        <v>28</v>
      </c>
      <c r="C22" s="15">
        <f t="shared" si="0"/>
        <v>3860.4960000000001</v>
      </c>
      <c r="D22" s="15">
        <f t="shared" si="1"/>
        <v>4.08</v>
      </c>
      <c r="E22" s="15">
        <v>0.34</v>
      </c>
      <c r="F22" s="16">
        <v>6027.29</v>
      </c>
      <c r="G22" s="17">
        <f t="shared" si="2"/>
        <v>-2166.7939999999999</v>
      </c>
    </row>
    <row r="23" spans="1:8" ht="15.75">
      <c r="A23" s="11"/>
      <c r="B23" s="11" t="s">
        <v>29</v>
      </c>
      <c r="C23" s="15">
        <f t="shared" si="0"/>
        <v>31678.776000000005</v>
      </c>
      <c r="D23" s="15">
        <f t="shared" si="1"/>
        <v>33.480000000000004</v>
      </c>
      <c r="E23" s="15">
        <v>2.79</v>
      </c>
      <c r="F23" s="16">
        <v>31678.78</v>
      </c>
      <c r="G23" s="17">
        <f t="shared" si="2"/>
        <v>-3.9999999935389496E-3</v>
      </c>
    </row>
    <row r="24" spans="1:8" ht="15.75">
      <c r="A24" s="11"/>
      <c r="B24" s="12" t="s">
        <v>30</v>
      </c>
      <c r="C24" s="15">
        <f>SUM(C5+C11+C16)</f>
        <v>153711.32399999999</v>
      </c>
      <c r="D24" s="15">
        <f>SUM(D5+D11+D16)</f>
        <v>164.64</v>
      </c>
      <c r="E24" s="15">
        <f>SUM(E5+E11+E16)</f>
        <v>13.719999999999999</v>
      </c>
      <c r="F24" s="15">
        <f>SUM(F5+F11+F16)</f>
        <v>179011.68999999997</v>
      </c>
      <c r="G24" s="17">
        <f t="shared" si="2"/>
        <v>-25300.36599999998</v>
      </c>
    </row>
    <row r="25" spans="1:8" ht="15.75">
      <c r="A25" s="11">
        <v>6</v>
      </c>
      <c r="B25" s="12" t="s">
        <v>31</v>
      </c>
      <c r="C25" s="15">
        <f>SUM(C24*0.05)</f>
        <v>7685.5662000000002</v>
      </c>
      <c r="D25" s="15">
        <f>SUM(D24*0.05)</f>
        <v>8.2319999999999993</v>
      </c>
      <c r="E25" s="15">
        <f>SUM(E24*0.05)</f>
        <v>0.68599999999999994</v>
      </c>
      <c r="F25" s="15">
        <f>SUM(F24*0.05)</f>
        <v>8950.584499999999</v>
      </c>
      <c r="G25" s="17">
        <f t="shared" si="2"/>
        <v>-1265.0182999999988</v>
      </c>
    </row>
    <row r="26" spans="1:8" ht="15.75">
      <c r="A26" s="11">
        <v>7</v>
      </c>
      <c r="B26" s="12" t="s">
        <v>32</v>
      </c>
      <c r="C26" s="15">
        <f>SUM(C24*0.01)</f>
        <v>1537.1132399999999</v>
      </c>
      <c r="D26" s="15">
        <f>SUM(D24*0.01)</f>
        <v>1.6463999999999999</v>
      </c>
      <c r="E26" s="15">
        <f>SUM(E24*0.01)</f>
        <v>0.13719999999999999</v>
      </c>
      <c r="F26" s="15">
        <f>SUM(F24*0.01)</f>
        <v>1790.1168999999998</v>
      </c>
      <c r="G26" s="17">
        <f t="shared" si="2"/>
        <v>-253.00365999999985</v>
      </c>
    </row>
    <row r="27" spans="1:8" ht="15.75">
      <c r="A27" s="11">
        <v>8</v>
      </c>
      <c r="B27" s="12" t="s">
        <v>33</v>
      </c>
      <c r="C27" s="13">
        <f>SUM(C24+C25+C26)</f>
        <v>162934.00344</v>
      </c>
      <c r="D27" s="13">
        <f>SUM(D24+D25+D26)</f>
        <v>174.51839999999999</v>
      </c>
      <c r="E27" s="15">
        <f>SUM(E24:E26)</f>
        <v>14.543199999999999</v>
      </c>
      <c r="F27" s="15">
        <f>SUM(F24:F26)</f>
        <v>189752.39139999996</v>
      </c>
      <c r="G27" s="17">
        <f t="shared" si="2"/>
        <v>-26818.387959999964</v>
      </c>
    </row>
    <row r="28" spans="1:8" ht="15.75">
      <c r="A28" s="11"/>
      <c r="B28" s="12" t="s">
        <v>34</v>
      </c>
      <c r="C28" s="13"/>
      <c r="D28" s="13"/>
      <c r="E28" s="13"/>
      <c r="F28" s="15"/>
      <c r="G28" s="15">
        <v>146127.35999999999</v>
      </c>
      <c r="H28" s="19"/>
    </row>
    <row r="29" spans="1:8" ht="15.75">
      <c r="A29" s="11"/>
      <c r="B29" s="12" t="s">
        <v>35</v>
      </c>
      <c r="C29" s="13"/>
      <c r="D29" s="13"/>
      <c r="E29" s="13"/>
      <c r="F29" s="15"/>
      <c r="G29" s="15">
        <v>123592.88</v>
      </c>
      <c r="H29" s="19"/>
    </row>
    <row r="30" spans="1:8" ht="15.75">
      <c r="A30" s="16"/>
      <c r="B30" s="12" t="s">
        <v>36</v>
      </c>
      <c r="C30" s="11"/>
      <c r="D30" s="11"/>
      <c r="E30" s="11"/>
      <c r="F30" s="11"/>
      <c r="G30" s="12">
        <v>95645.34</v>
      </c>
      <c r="H30" s="20"/>
    </row>
    <row r="33" spans="2:2" ht="15.75">
      <c r="B33" s="21" t="s">
        <v>37</v>
      </c>
    </row>
    <row r="35" spans="2:2">
      <c r="B35" t="s">
        <v>38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2015-03-20T06:29:05Z</dcterms:created>
  <dcterms:modified xsi:type="dcterms:W3CDTF">2015-03-20T06:30:25Z</dcterms:modified>
</cp:coreProperties>
</file>